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13_ncr:1_{28320B18-04FF-49FE-9F60-385705B30C46}" xr6:coauthVersionLast="47" xr6:coauthVersionMax="47" xr10:uidLastSave="{00000000-0000-0000-0000-000000000000}"/>
  <bookViews>
    <workbookView xWindow="-120" yWindow="-120" windowWidth="29040" windowHeight="15840" xr2:uid="{CC5AF77D-505C-48A5-806C-D1DDFE3DD848}"/>
  </bookViews>
  <sheets>
    <sheet name="EJECUCION ENERO - MAYO 202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7" l="1"/>
  <c r="J10" i="7"/>
  <c r="J11" i="7"/>
  <c r="J12" i="7"/>
  <c r="J13" i="7"/>
  <c r="J14" i="7"/>
  <c r="J16" i="7"/>
  <c r="J17" i="7"/>
  <c r="J18" i="7"/>
  <c r="J19" i="7"/>
  <c r="J20" i="7"/>
  <c r="J21" i="7"/>
  <c r="J22" i="7"/>
  <c r="J23" i="7"/>
  <c r="J24" i="7"/>
  <c r="J26" i="7"/>
  <c r="J27" i="7"/>
  <c r="J28" i="7"/>
  <c r="J29" i="7"/>
  <c r="J30" i="7"/>
  <c r="J31" i="7"/>
  <c r="J32" i="7"/>
  <c r="J33" i="7"/>
  <c r="J34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2" i="7"/>
  <c r="J53" i="7"/>
  <c r="J54" i="7"/>
  <c r="J55" i="7"/>
  <c r="J56" i="7"/>
  <c r="J57" i="7"/>
  <c r="J58" i="7"/>
  <c r="J59" i="7"/>
  <c r="J60" i="7"/>
  <c r="J62" i="7"/>
  <c r="J63" i="7"/>
  <c r="J64" i="7"/>
  <c r="J65" i="7"/>
  <c r="J67" i="7"/>
  <c r="J68" i="7"/>
  <c r="J70" i="7"/>
  <c r="J71" i="7"/>
  <c r="J72" i="7"/>
  <c r="J74" i="7"/>
  <c r="J75" i="7"/>
  <c r="J77" i="7"/>
  <c r="J78" i="7"/>
  <c r="J80" i="7"/>
  <c r="J81" i="7"/>
  <c r="J83" i="7"/>
  <c r="J84" i="7"/>
  <c r="J85" i="7"/>
  <c r="F82" i="7" l="1"/>
  <c r="E82" i="7"/>
  <c r="J82" i="7" s="1"/>
  <c r="D82" i="7"/>
  <c r="C82" i="7"/>
  <c r="F79" i="7"/>
  <c r="E79" i="7"/>
  <c r="J79" i="7" s="1"/>
  <c r="D79" i="7"/>
  <c r="C79" i="7"/>
  <c r="F76" i="7"/>
  <c r="E76" i="7"/>
  <c r="J76" i="7" s="1"/>
  <c r="D76" i="7"/>
  <c r="C76" i="7"/>
  <c r="F69" i="7"/>
  <c r="E69" i="7"/>
  <c r="J69" i="7" s="1"/>
  <c r="D69" i="7"/>
  <c r="C69" i="7"/>
  <c r="F66" i="7"/>
  <c r="E66" i="7"/>
  <c r="J66" i="7" s="1"/>
  <c r="D66" i="7"/>
  <c r="C66" i="7"/>
  <c r="H61" i="7"/>
  <c r="G61" i="7"/>
  <c r="F61" i="7"/>
  <c r="E61" i="7"/>
  <c r="J61" i="7" s="1"/>
  <c r="D61" i="7"/>
  <c r="C61" i="7"/>
  <c r="H51" i="7"/>
  <c r="G51" i="7"/>
  <c r="F51" i="7"/>
  <c r="E51" i="7"/>
  <c r="J51" i="7" s="1"/>
  <c r="D51" i="7"/>
  <c r="C51" i="7"/>
  <c r="H35" i="7"/>
  <c r="G35" i="7"/>
  <c r="F35" i="7"/>
  <c r="E35" i="7"/>
  <c r="D35" i="7"/>
  <c r="C35" i="7"/>
  <c r="H25" i="7"/>
  <c r="G25" i="7"/>
  <c r="F25" i="7"/>
  <c r="E25" i="7"/>
  <c r="J25" i="7" s="1"/>
  <c r="D25" i="7"/>
  <c r="C25" i="7"/>
  <c r="H15" i="7"/>
  <c r="E15" i="7"/>
  <c r="J15" i="7" s="1"/>
  <c r="D15" i="7"/>
  <c r="C15" i="7"/>
  <c r="H9" i="7"/>
  <c r="F9" i="7"/>
  <c r="E9" i="7"/>
  <c r="J9" i="7" s="1"/>
  <c r="D9" i="7"/>
  <c r="C9" i="7"/>
  <c r="F73" i="7" l="1"/>
  <c r="F86" i="7" s="1"/>
  <c r="D73" i="7"/>
  <c r="D86" i="7" s="1"/>
  <c r="H73" i="7"/>
  <c r="H86" i="7" s="1"/>
  <c r="G73" i="7"/>
  <c r="G86" i="7" s="1"/>
  <c r="C73" i="7"/>
  <c r="C86" i="7" s="1"/>
  <c r="E73" i="7"/>
  <c r="J73" i="7" s="1"/>
  <c r="E86" i="7" l="1"/>
  <c r="J86" i="7" s="1"/>
</calcChain>
</file>

<file path=xl/sharedStrings.xml><?xml version="1.0" encoding="utf-8"?>
<sst xmlns="http://schemas.openxmlformats.org/spreadsheetml/2006/main" count="104" uniqueCount="104">
  <si>
    <t>Ministerio de Hacienda</t>
  </si>
  <si>
    <t xml:space="preserve">Ejecución de Gastos y Aplicaciones Financieras </t>
  </si>
  <si>
    <t>Detalle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</si>
  <si>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</si>
  <si>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</si>
  <si>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</si>
  <si>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</si>
  <si>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</si>
  <si>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</si>
  <si>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</si>
  <si>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</si>
  <si>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</si>
  <si>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</si>
  <si>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</si>
  <si>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</si>
  <si>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</si>
  <si>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</si>
  <si>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</si>
  <si>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</si>
  <si>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</si>
  <si>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</si>
  <si>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</si>
  <si>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</si>
  <si>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</si>
  <si>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</si>
  <si>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</si>
  <si>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</si>
  <si>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</si>
  <si>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</si>
  <si>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</si>
  <si>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</si>
  <si>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</si>
  <si>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</si>
  <si>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</si>
  <si>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</si>
  <si>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</si>
  <si>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</si>
  <si>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</si>
  <si>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</si>
  <si>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</si>
  <si>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</si>
  <si>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</si>
  <si>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</si>
  <si>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</si>
  <si>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</si>
  <si>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</si>
  <si>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</si>
  <si>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</si>
  <si>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</si>
  <si>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</si>
  <si>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</si>
  <si>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</si>
  <si>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</si>
  <si>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</si>
  <si>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</si>
  <si>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</si>
  <si>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</si>
  <si>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</si>
  <si>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</si>
  <si>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</si>
  <si>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</si>
  <si>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</si>
  <si>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</si>
  <si>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</si>
  <si>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</si>
  <si>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</si>
  <si>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</si>
  <si>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</si>
  <si>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</si>
  <si>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</si>
  <si>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</si>
  <si>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</si>
  <si>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</si>
  <si>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</si>
  <si>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</si>
  <si>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</si>
  <si>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</si>
  <si>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</si>
  <si>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</si>
  <si>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</si>
  <si>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</si>
  <si>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</si>
  <si>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</si>
  <si>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[10, 20, 70]</t>
  </si>
  <si>
    <t>JACOB ASCENCIÓN</t>
  </si>
  <si>
    <t>ENC. DEPTO. ADMINISTRATIVO Y FINANCIERO</t>
  </si>
  <si>
    <t>Presupuesto Inicial</t>
  </si>
  <si>
    <t>Modificaciones Presupestarias</t>
  </si>
  <si>
    <t xml:space="preserve"> -   </t>
  </si>
  <si>
    <t>Año 2022</t>
  </si>
  <si>
    <t>Olga L. Abreu</t>
  </si>
  <si>
    <t>Aux. de Contabilidad</t>
  </si>
  <si>
    <t>Carlos Martínez</t>
  </si>
  <si>
    <t>Enc. Div. Inanciera</t>
  </si>
  <si>
    <t xml:space="preserve"> Preparado por:</t>
  </si>
  <si>
    <t>Revisado por:</t>
  </si>
  <si>
    <t>Aprobado por:</t>
  </si>
  <si>
    <t>Marzo</t>
  </si>
  <si>
    <t>Abril</t>
  </si>
  <si>
    <t>Mayo</t>
  </si>
  <si>
    <t>En RD$93,407,938.84</t>
  </si>
  <si>
    <t>Fecha de registro: hasta el [31] de [05] del [2022]</t>
  </si>
  <si>
    <t>Fecha de imputación: hasta el [31] de [05] del [2022]</t>
  </si>
  <si>
    <t>DIRECCIÓN GENERAL DEL CATASTRO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</si>
</sst>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 MT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MT"/>
      <family val="2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95">
    <xf numFmtId="0" fontId="0" fillId="0" borderId="0" xfId="0"/>
    <xf numFmtId="0" fontId="5" fillId="0" borderId="0" xfId="2" applyFill="1" applyAlignment="1">
      <alignment wrapText="1"/>
    </xf>
    <xf numFmtId="43" fontId="8" fillId="0" borderId="0" xfId="1" applyFont="1" applyFill="1" applyAlignment="1">
      <alignment wrapText="1"/>
    </xf>
    <xf numFmtId="43" fontId="5" fillId="0" borderId="0" xfId="1" applyFont="1" applyFill="1" applyAlignment="1">
      <alignment wrapText="1"/>
    </xf>
    <xf numFmtId="43" fontId="1" fillId="0" borderId="0" xfId="3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0" fontId="10" fillId="0" borderId="0" xfId="2" applyFont="1" applyFill="1" applyAlignment="1">
      <alignment wrapText="1"/>
    </xf>
    <xf numFmtId="43" fontId="1" fillId="0" borderId="4" xfId="1" applyFont="1" applyFill="1" applyBorder="1" applyAlignment="1">
      <alignment vertical="center" wrapText="1"/>
    </xf>
    <xf numFmtId="43" fontId="11" fillId="0" borderId="4" xfId="1" applyFont="1" applyFill="1" applyBorder="1" applyAlignment="1">
      <alignment wrapText="1"/>
    </xf>
    <xf numFmtId="0" fontId="11" fillId="0" borderId="0" xfId="2" applyFont="1" applyFill="1" applyAlignment="1">
      <alignment wrapText="1"/>
    </xf>
    <xf numFmtId="4" fontId="12" fillId="0" borderId="4" xfId="0" applyNumberFormat="1" applyFont="1" applyBorder="1" applyAlignment="1">
      <alignment horizontal="right" vertical="center" wrapText="1" shrinkToFit="1"/>
    </xf>
    <xf numFmtId="0" fontId="4" fillId="0" borderId="0" xfId="2" applyFont="1" applyFill="1" applyAlignment="1">
      <alignment wrapText="1"/>
    </xf>
    <xf numFmtId="43" fontId="10" fillId="0" borderId="4" xfId="1" applyFont="1" applyFill="1" applyBorder="1" applyAlignment="1">
      <alignment wrapText="1"/>
    </xf>
    <xf numFmtId="43" fontId="11" fillId="0" borderId="4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wrapText="1"/>
    </xf>
    <xf numFmtId="43" fontId="3" fillId="0" borderId="0" xfId="3" applyFont="1" applyFill="1" applyBorder="1" applyAlignment="1">
      <alignment vertical="center" wrapText="1"/>
    </xf>
    <xf numFmtId="4" fontId="0" fillId="0" borderId="0" xfId="0" applyNumberFormat="1"/>
    <xf numFmtId="43" fontId="0" fillId="0" borderId="0" xfId="1" applyFont="1"/>
    <xf numFmtId="0" fontId="3" fillId="0" borderId="5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3" fillId="0" borderId="8" xfId="2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vertical="center" wrapText="1"/>
    </xf>
    <xf numFmtId="0" fontId="11" fillId="0" borderId="8" xfId="2" applyFont="1" applyFill="1" applyBorder="1" applyAlignment="1">
      <alignment horizontal="left" vertical="center" wrapText="1"/>
    </xf>
    <xf numFmtId="43" fontId="11" fillId="0" borderId="4" xfId="1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4" fontId="13" fillId="0" borderId="4" xfId="0" applyNumberFormat="1" applyFont="1" applyFill="1" applyBorder="1" applyAlignment="1">
      <alignment horizontal="right" shrinkToFit="1"/>
    </xf>
    <xf numFmtId="4" fontId="17" fillId="0" borderId="4" xfId="0" applyNumberFormat="1" applyFont="1" applyFill="1" applyBorder="1" applyAlignment="1">
      <alignment horizontal="right" shrinkToFit="1"/>
    </xf>
    <xf numFmtId="2" fontId="17" fillId="0" borderId="4" xfId="0" applyNumberFormat="1" applyFont="1" applyFill="1" applyBorder="1" applyAlignment="1">
      <alignment horizontal="right" shrinkToFit="1"/>
    </xf>
    <xf numFmtId="43" fontId="16" fillId="0" borderId="4" xfId="1" applyFont="1" applyFill="1" applyBorder="1" applyAlignment="1">
      <alignment horizontal="left"/>
    </xf>
    <xf numFmtId="43" fontId="10" fillId="0" borderId="4" xfId="1" applyFont="1" applyBorder="1" applyAlignment="1">
      <alignment vertical="center" wrapText="1"/>
    </xf>
    <xf numFmtId="43" fontId="11" fillId="0" borderId="4" xfId="1" applyFont="1" applyBorder="1" applyAlignment="1">
      <alignment horizontal="right" vertical="center" wrapText="1"/>
    </xf>
    <xf numFmtId="43" fontId="11" fillId="0" borderId="4" xfId="1" applyFont="1" applyBorder="1"/>
    <xf numFmtId="43" fontId="12" fillId="0" borderId="4" xfId="1" applyFont="1" applyBorder="1" applyAlignment="1">
      <alignment vertical="center" wrapText="1"/>
    </xf>
    <xf numFmtId="43" fontId="12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wrapText="1"/>
    </xf>
    <xf numFmtId="43" fontId="5" fillId="0" borderId="6" xfId="1" applyFont="1" applyFill="1" applyBorder="1" applyAlignment="1">
      <alignment wrapText="1"/>
    </xf>
    <xf numFmtId="43" fontId="8" fillId="0" borderId="6" xfId="1" applyFont="1" applyFill="1" applyBorder="1" applyAlignment="1">
      <alignment wrapText="1"/>
    </xf>
    <xf numFmtId="0" fontId="5" fillId="0" borderId="7" xfId="2" applyFill="1" applyBorder="1" applyAlignment="1">
      <alignment wrapText="1"/>
    </xf>
    <xf numFmtId="43" fontId="3" fillId="0" borderId="9" xfId="3" applyFont="1" applyFill="1" applyBorder="1" applyAlignment="1">
      <alignment vertical="center" wrapText="1"/>
    </xf>
    <xf numFmtId="0" fontId="5" fillId="0" borderId="0" xfId="2" applyFont="1" applyFill="1" applyAlignment="1">
      <alignment wrapText="1"/>
    </xf>
    <xf numFmtId="4" fontId="13" fillId="0" borderId="4" xfId="0" applyNumberFormat="1" applyFont="1" applyBorder="1" applyAlignment="1">
      <alignment horizontal="right" shrinkToFit="1"/>
    </xf>
    <xf numFmtId="43" fontId="10" fillId="0" borderId="4" xfId="3" applyFont="1" applyFill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wrapText="1"/>
    </xf>
    <xf numFmtId="0" fontId="18" fillId="0" borderId="0" xfId="2" applyFont="1" applyFill="1" applyAlignment="1">
      <alignment vertical="top" wrapText="1"/>
    </xf>
    <xf numFmtId="0" fontId="19" fillId="0" borderId="0" xfId="2" applyFont="1" applyFill="1" applyAlignment="1">
      <alignment vertical="top" wrapText="1"/>
    </xf>
    <xf numFmtId="43" fontId="8" fillId="0" borderId="11" xfId="1" applyFont="1" applyFill="1" applyBorder="1" applyAlignment="1">
      <alignment wrapText="1"/>
    </xf>
    <xf numFmtId="43" fontId="3" fillId="0" borderId="12" xfId="1" applyFont="1" applyFill="1" applyBorder="1" applyAlignment="1">
      <alignment vertical="center" wrapText="1"/>
    </xf>
    <xf numFmtId="43" fontId="1" fillId="0" borderId="12" xfId="1" applyFont="1" applyFill="1" applyBorder="1" applyAlignment="1">
      <alignment vertical="center" wrapText="1"/>
    </xf>
    <xf numFmtId="43" fontId="11" fillId="0" borderId="12" xfId="1" applyFont="1" applyFill="1" applyBorder="1" applyAlignment="1">
      <alignment wrapText="1"/>
    </xf>
    <xf numFmtId="43" fontId="10" fillId="0" borderId="12" xfId="1" applyFont="1" applyFill="1" applyBorder="1" applyAlignment="1">
      <alignment wrapText="1"/>
    </xf>
    <xf numFmtId="43" fontId="11" fillId="0" borderId="13" xfId="1" applyFont="1" applyFill="1" applyBorder="1" applyAlignment="1">
      <alignment wrapText="1"/>
    </xf>
    <xf numFmtId="43" fontId="1" fillId="0" borderId="9" xfId="3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3" fontId="10" fillId="0" borderId="12" xfId="1" applyFont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9" fillId="3" borderId="10" xfId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shrinkToFit="1"/>
    </xf>
    <xf numFmtId="43" fontId="11" fillId="0" borderId="12" xfId="1" applyFont="1" applyFill="1" applyBorder="1" applyAlignment="1">
      <alignment horizontal="right" shrinkToFit="1"/>
    </xf>
    <xf numFmtId="2" fontId="11" fillId="0" borderId="4" xfId="0" applyNumberFormat="1" applyFont="1" applyFill="1" applyBorder="1" applyAlignment="1">
      <alignment horizontal="right" shrinkToFit="1"/>
    </xf>
    <xf numFmtId="43" fontId="20" fillId="0" borderId="0" xfId="1" applyFont="1" applyFill="1" applyAlignment="1">
      <alignment wrapText="1"/>
    </xf>
    <xf numFmtId="43" fontId="0" fillId="0" borderId="0" xfId="0" applyNumberFormat="1"/>
    <xf numFmtId="43" fontId="11" fillId="0" borderId="0" xfId="2" applyNumberFormat="1" applyFont="1" applyFill="1" applyAlignment="1">
      <alignment wrapText="1"/>
    </xf>
    <xf numFmtId="4" fontId="10" fillId="0" borderId="12" xfId="0" applyNumberFormat="1" applyFont="1" applyBorder="1" applyAlignment="1">
      <alignment vertical="center" wrapText="1"/>
    </xf>
    <xf numFmtId="43" fontId="10" fillId="0" borderId="12" xfId="3" applyFont="1" applyFill="1" applyBorder="1" applyAlignment="1">
      <alignment vertical="center" wrapText="1"/>
    </xf>
    <xf numFmtId="43" fontId="21" fillId="0" borderId="0" xfId="1" applyFont="1" applyFill="1" applyBorder="1" applyAlignment="1">
      <alignment horizontal="left" vertical="top"/>
    </xf>
    <xf numFmtId="43" fontId="10" fillId="0" borderId="0" xfId="1" applyFont="1" applyFill="1" applyAlignment="1">
      <alignment wrapText="1"/>
    </xf>
    <xf numFmtId="43" fontId="14" fillId="0" borderId="0" xfId="1" applyFont="1" applyFill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15" xfId="0" applyFont="1" applyBorder="1" applyAlignment="1">
      <alignment vertical="center" wrapText="1"/>
    </xf>
    <xf numFmtId="43" fontId="11" fillId="0" borderId="15" xfId="1" applyFont="1" applyBorder="1" applyAlignment="1">
      <alignment wrapText="1"/>
    </xf>
    <xf numFmtId="43" fontId="11" fillId="0" borderId="15" xfId="1" applyFont="1" applyFill="1" applyBorder="1" applyAlignment="1">
      <alignment wrapText="1"/>
    </xf>
    <xf numFmtId="43" fontId="3" fillId="0" borderId="16" xfId="3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vertical="center" wrapText="1"/>
    </xf>
    <xf numFmtId="43" fontId="2" fillId="2" borderId="2" xfId="3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3" xfId="3" applyFont="1" applyFill="1" applyBorder="1" applyAlignment="1">
      <alignment vertical="center" wrapText="1"/>
    </xf>
    <xf numFmtId="0" fontId="5" fillId="0" borderId="0" xfId="2" applyFill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14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7">
    <cellStyle name="Millares" xfId="1" builtinId="3"/>
    <cellStyle name="Millares 11 2" xfId="4" xr:uid="{02133B0B-5147-401D-8D83-5BF7249D48A2}"/>
    <cellStyle name="Millares 2" xfId="3" xr:uid="{A1D0055D-6EAC-4251-8164-74D5BF222816}"/>
    <cellStyle name="Normal" xfId="0" builtinId="0"/>
    <cellStyle name="Normal 2" xfId="2" xr:uid="{A73689BA-7948-41EB-B773-4F70561D1A06}"/>
    <cellStyle name="Normal 2 2" xfId="5" xr:uid="{C436CEB6-FD2C-47A7-B319-0741B4D1FB29}"/>
    <cellStyle name="Normal 3" xfId="6" xr:uid="{4817677A-3478-419C-B269-F854F4BBF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17324</xdr:colOff>
      <xdr:row>0</xdr:row>
      <xdr:rowOff>85725</xdr:rowOff>
    </xdr:from>
    <xdr:to>
      <xdr:col>1</xdr:col>
      <xdr:colOff>971550</xdr:colOff>
      <xdr:row>5</xdr:row>
      <xdr:rowOff>10621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EB36019-7531-46B9-91F0-40207FCB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49" y="85725"/>
          <a:ext cx="954226" cy="953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1190625</xdr:colOff>
      <xdr:row>0</xdr:row>
      <xdr:rowOff>38100</xdr:rowOff>
    </xdr:from>
    <xdr:to>
      <xdr:col>1</xdr:col>
      <xdr:colOff>3667125</xdr:colOff>
      <xdr:row>5</xdr:row>
      <xdr:rowOff>104988</xdr:rowOff>
    </xdr:to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F9FA7357-EE68-4BA8-8FF7-C3482265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8100"/>
          <a:ext cx="2476500" cy="109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847725</xdr:colOff>
      <xdr:row>0</xdr:row>
      <xdr:rowOff>0</xdr:rowOff>
    </xdr:from>
    <xdr:to>
      <xdr:col>7</xdr:col>
      <xdr:colOff>866775</xdr:colOff>
      <xdr:row>4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9D75B8-EE54-4AB4-9B3B-B4DF74E119E3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96500" y="0"/>
          <a:ext cx="9429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BEF1-5CAD-422C-8208-4B98F3D66387}">
  <dimension ref="A1:N99"/>
  <sheetViews>
    <sheetView tabSelected="1" topLeftCell="A4" workbookViewId="0">
      <selection activeCell="B13" sqref="B13"/>
    </sheetView>
  </sheetViews>
  <sheetFormatPr baseColWidth="10" defaultColWidth="9.140625" defaultRowHeight="15"/>
  <cols>
    <col min="1" max="1" width="5.28515625" style="1" customWidth="1"/>
    <col min="2" max="2" width="71.7109375" style="1" customWidth="1"/>
    <col min="3" max="3" width="16" style="42" customWidth="1"/>
    <col min="4" max="4" width="16" style="1" customWidth="1"/>
    <col min="5" max="5" width="15.140625" style="3" customWidth="1"/>
    <col min="6" max="6" width="14.5703125" style="2" customWidth="1"/>
    <col min="7" max="9" width="13.85546875" style="2" customWidth="1"/>
    <col min="10" max="10" width="15.28515625" style="1" bestFit="1" customWidth="1"/>
    <col min="11" max="11" width="13.42578125" style="3" bestFit="1" customWidth="1"/>
    <col min="12" max="12" width="12.5703125" style="1" bestFit="1" customWidth="1"/>
    <col min="13" max="13" width="13.5703125" style="1" bestFit="1" customWidth="1"/>
    <col min="14" max="14" width="12.5703125" style="1" bestFit="1" customWidth="1"/>
    <col min="15" max="16384" width="9.140625" style="1"/>
  </cols>
  <sheetData>
    <row r="1" spans="1:14" ht="15.75" customHeight="1">
      <c r="B1" s="88" t="s">
        <v>0</v>
      </c>
      <c r="C1" s="88"/>
      <c r="D1" s="88"/>
      <c r="E1" s="88"/>
      <c r="F1" s="88"/>
      <c r="G1" s="88"/>
      <c r="H1" s="88"/>
      <c r="I1" s="88"/>
      <c r="J1" s="88"/>
    </row>
    <row r="2" spans="1:14" ht="15.75" customHeight="1">
      <c r="B2" s="88" t="s">
        <v>103</v>
      </c>
      <c r="C2" s="88"/>
      <c r="D2" s="88"/>
      <c r="E2" s="88"/>
      <c r="F2" s="88"/>
      <c r="G2" s="88"/>
      <c r="H2" s="88"/>
      <c r="I2" s="88"/>
      <c r="J2" s="88"/>
    </row>
    <row r="3" spans="1:14" ht="18.75">
      <c r="B3" s="88" t="s">
        <v>89</v>
      </c>
      <c r="C3" s="88"/>
      <c r="D3" s="88"/>
      <c r="E3" s="88"/>
      <c r="F3" s="88"/>
      <c r="G3" s="88"/>
      <c r="H3" s="88"/>
      <c r="I3" s="88"/>
      <c r="J3" s="88"/>
    </row>
    <row r="4" spans="1:14" ht="15.75">
      <c r="B4" s="89" t="s">
        <v>1</v>
      </c>
      <c r="C4" s="89"/>
      <c r="D4" s="89"/>
      <c r="E4" s="89"/>
      <c r="F4" s="89"/>
      <c r="G4" s="89"/>
      <c r="H4" s="89"/>
      <c r="I4" s="89"/>
      <c r="J4" s="89"/>
    </row>
    <row r="5" spans="1:14">
      <c r="B5" s="90" t="s">
        <v>100</v>
      </c>
      <c r="C5" s="90"/>
      <c r="D5" s="90"/>
      <c r="E5" s="90"/>
      <c r="F5" s="90"/>
      <c r="G5" s="90"/>
      <c r="H5" s="90"/>
      <c r="I5" s="90"/>
      <c r="J5" s="90"/>
    </row>
    <row r="6" spans="1:14" ht="15.75" thickBot="1">
      <c r="J6" s="4"/>
    </row>
    <row r="7" spans="1:14" ht="48" thickBot="1">
      <c r="B7" s="45" t="s">
        <v>2</v>
      </c>
      <c r="C7" s="46" t="s">
        <v>86</v>
      </c>
      <c r="D7" s="65" t="s">
        <v>87</v>
      </c>
      <c r="E7" s="47" t="s">
        <v>3</v>
      </c>
      <c r="F7" s="48" t="s">
        <v>4</v>
      </c>
      <c r="G7" s="48" t="s">
        <v>97</v>
      </c>
      <c r="H7" s="48" t="s">
        <v>98</v>
      </c>
      <c r="I7" s="48" t="s">
        <v>99</v>
      </c>
      <c r="J7" s="49" t="s">
        <v>5</v>
      </c>
    </row>
    <row r="8" spans="1:14" ht="14.25" customHeight="1">
      <c r="B8" s="19" t="s">
        <v>6</v>
      </c>
      <c r="C8" s="20"/>
      <c r="D8" s="37"/>
      <c r="E8" s="38"/>
      <c r="F8" s="39"/>
      <c r="G8" s="55"/>
      <c r="H8" s="55"/>
      <c r="I8" s="55"/>
      <c r="J8" s="40"/>
    </row>
    <row r="9" spans="1:14" s="6" customFormat="1" ht="14.25" customHeight="1">
      <c r="B9" s="21" t="s">
        <v>7</v>
      </c>
      <c r="C9" s="22">
        <f>+C10+C11+C12+C13+C14</f>
        <v>269499965</v>
      </c>
      <c r="D9" s="22">
        <f>+D10+D11+D12+D13+D14</f>
        <v>6989690.7999999998</v>
      </c>
      <c r="E9" s="5">
        <f>+E10+E11+E12+E14</f>
        <v>0</v>
      </c>
      <c r="F9" s="5">
        <f t="shared" ref="F9" si="0">+F10+F11+F12+F14</f>
        <v>31174659.150000002</v>
      </c>
      <c r="G9" s="5">
        <v>19324534.829999998</v>
      </c>
      <c r="H9" s="5">
        <f>+H10+H11+H12+H13+H14</f>
        <v>15203408.739999998</v>
      </c>
      <c r="I9" s="56">
        <v>18791747.169999994</v>
      </c>
      <c r="J9" s="41">
        <f>+E9+F9+G9+H9+I9</f>
        <v>84494349.889999986</v>
      </c>
      <c r="K9" s="75"/>
    </row>
    <row r="10" spans="1:14" s="9" customFormat="1" ht="14.25" customHeight="1">
      <c r="B10" s="23" t="s">
        <v>8</v>
      </c>
      <c r="C10" s="43">
        <v>172502576</v>
      </c>
      <c r="D10" s="24">
        <v>6123000</v>
      </c>
      <c r="E10" s="7"/>
      <c r="F10" s="66">
        <v>25736687</v>
      </c>
      <c r="G10" s="67">
        <v>12934056</v>
      </c>
      <c r="H10" s="67">
        <v>13058368.5</v>
      </c>
      <c r="I10" s="67">
        <v>15579520.629999995</v>
      </c>
      <c r="J10" s="61">
        <f>+E10+F10+G10+H10+I10</f>
        <v>67308632.129999995</v>
      </c>
      <c r="K10" s="74"/>
    </row>
    <row r="11" spans="1:14" s="9" customFormat="1" ht="14.25" customHeight="1">
      <c r="B11" s="23" t="s">
        <v>9</v>
      </c>
      <c r="C11" s="43">
        <v>69803099</v>
      </c>
      <c r="D11" s="33"/>
      <c r="E11" s="10"/>
      <c r="F11" s="66">
        <v>1501000</v>
      </c>
      <c r="G11" s="67">
        <v>4428946</v>
      </c>
      <c r="H11" s="67">
        <v>164500</v>
      </c>
      <c r="I11" s="67">
        <v>1224500</v>
      </c>
      <c r="J11" s="61">
        <f t="shared" ref="J11:J73" si="1">+E11+F11+G11+H11+I11</f>
        <v>7318946</v>
      </c>
      <c r="K11" s="15"/>
    </row>
    <row r="12" spans="1:14" s="9" customFormat="1" ht="14.25" customHeight="1">
      <c r="B12" s="23" t="s">
        <v>10</v>
      </c>
      <c r="C12" s="43"/>
      <c r="D12" s="24"/>
      <c r="E12" s="7"/>
      <c r="F12" s="27"/>
      <c r="G12" s="58"/>
      <c r="H12" s="58">
        <v>0</v>
      </c>
      <c r="I12" s="58">
        <v>0</v>
      </c>
      <c r="J12" s="61">
        <f t="shared" si="1"/>
        <v>0</v>
      </c>
      <c r="K12" s="15"/>
    </row>
    <row r="13" spans="1:14" s="9" customFormat="1" ht="14.25" customHeight="1">
      <c r="B13" s="23" t="s">
        <v>11</v>
      </c>
      <c r="C13" s="43">
        <v>4000000</v>
      </c>
      <c r="D13" s="24"/>
      <c r="E13" s="7"/>
      <c r="F13" s="68">
        <v>0</v>
      </c>
      <c r="G13" s="67"/>
      <c r="H13" s="67">
        <v>0</v>
      </c>
      <c r="I13" s="67">
        <v>0</v>
      </c>
      <c r="J13" s="61">
        <f t="shared" si="1"/>
        <v>0</v>
      </c>
      <c r="K13" s="15"/>
    </row>
    <row r="14" spans="1:14" s="9" customFormat="1" ht="14.25" customHeight="1">
      <c r="B14" s="23" t="s">
        <v>12</v>
      </c>
      <c r="C14" s="43">
        <v>23194290</v>
      </c>
      <c r="D14" s="24">
        <v>866690.8</v>
      </c>
      <c r="E14" s="7"/>
      <c r="F14" s="66">
        <v>3936972.1500000008</v>
      </c>
      <c r="G14" s="67">
        <v>1961532.8299999996</v>
      </c>
      <c r="H14" s="67">
        <v>1980540.2399999993</v>
      </c>
      <c r="I14" s="67">
        <v>1987726.5399999982</v>
      </c>
      <c r="J14" s="61">
        <f t="shared" si="1"/>
        <v>9866771.7599999979</v>
      </c>
      <c r="K14" s="15"/>
      <c r="L14" s="71"/>
      <c r="M14" s="15"/>
      <c r="N14" s="71"/>
    </row>
    <row r="15" spans="1:14" s="6" customFormat="1" ht="14.25" customHeight="1">
      <c r="B15" s="21" t="s">
        <v>13</v>
      </c>
      <c r="C15" s="22">
        <f>+C16+C17+C18+C19+C20+C21+C22+C23+C24</f>
        <v>16281000</v>
      </c>
      <c r="D15" s="22">
        <f>+D16+D17+D18+D19+D20+D21+D22+D23+D24</f>
        <v>2747535.9</v>
      </c>
      <c r="E15" s="22">
        <f>+E16+E17+E18+E19+E20+E21+E22+E23+E24</f>
        <v>898502.52</v>
      </c>
      <c r="F15" s="5">
        <v>570540.33999999985</v>
      </c>
      <c r="G15" s="56">
        <v>2139143.4900000002</v>
      </c>
      <c r="H15" s="56">
        <f>+H16+H17+H18+H19+H20+H21+H22+H23+H24</f>
        <v>1631713.78</v>
      </c>
      <c r="I15" s="56">
        <v>1492193.4500000002</v>
      </c>
      <c r="J15" s="41">
        <f t="shared" si="1"/>
        <v>6732093.5800000001</v>
      </c>
      <c r="K15" s="75"/>
    </row>
    <row r="16" spans="1:14" s="9" customFormat="1" ht="14.25" customHeight="1">
      <c r="A16" s="11"/>
      <c r="B16" s="23" t="s">
        <v>14</v>
      </c>
      <c r="C16" s="43">
        <v>7191000</v>
      </c>
      <c r="D16" s="8">
        <v>275000</v>
      </c>
      <c r="E16" s="31">
        <v>898502.52</v>
      </c>
      <c r="F16" s="7">
        <v>570540.33999999985</v>
      </c>
      <c r="G16" s="57">
        <v>547008.41999999993</v>
      </c>
      <c r="H16" s="57">
        <v>221706.54000000004</v>
      </c>
      <c r="I16" s="57">
        <v>934909.91000000015</v>
      </c>
      <c r="J16" s="61">
        <f t="shared" si="1"/>
        <v>3172667.73</v>
      </c>
      <c r="K16" s="15"/>
    </row>
    <row r="17" spans="2:11" s="9" customFormat="1" ht="14.25" customHeight="1">
      <c r="B17" s="23" t="s">
        <v>15</v>
      </c>
      <c r="C17" s="43">
        <v>700000</v>
      </c>
      <c r="D17" s="28"/>
      <c r="E17" s="7"/>
      <c r="F17" s="7">
        <v>0</v>
      </c>
      <c r="G17" s="57"/>
      <c r="H17" s="57">
        <v>0</v>
      </c>
      <c r="I17" s="57">
        <v>82010</v>
      </c>
      <c r="J17" s="61">
        <f t="shared" si="1"/>
        <v>82010</v>
      </c>
      <c r="K17" s="15"/>
    </row>
    <row r="18" spans="2:11" s="9" customFormat="1" ht="14.25" customHeight="1">
      <c r="B18" s="23" t="s">
        <v>16</v>
      </c>
      <c r="C18" s="43">
        <v>2600000</v>
      </c>
      <c r="D18" s="29">
        <v>2222535.9</v>
      </c>
      <c r="E18" s="7"/>
      <c r="F18" s="7">
        <v>0</v>
      </c>
      <c r="G18" s="57">
        <v>1321832.5</v>
      </c>
      <c r="H18" s="57">
        <v>1261400</v>
      </c>
      <c r="I18" s="57">
        <v>245832.5</v>
      </c>
      <c r="J18" s="61">
        <f t="shared" si="1"/>
        <v>2829065</v>
      </c>
      <c r="K18" s="15"/>
    </row>
    <row r="19" spans="2:11" s="9" customFormat="1" ht="14.25" customHeight="1">
      <c r="B19" s="23" t="s">
        <v>17</v>
      </c>
      <c r="C19" s="43">
        <v>142000</v>
      </c>
      <c r="D19" s="29">
        <v>-40000</v>
      </c>
      <c r="E19" s="7"/>
      <c r="F19" s="7">
        <v>0</v>
      </c>
      <c r="G19" s="57"/>
      <c r="H19" s="57">
        <v>30000</v>
      </c>
      <c r="I19" s="57">
        <v>0</v>
      </c>
      <c r="J19" s="61">
        <f t="shared" si="1"/>
        <v>30000</v>
      </c>
      <c r="K19" s="15"/>
    </row>
    <row r="20" spans="2:11" s="9" customFormat="1" ht="14.25" customHeight="1">
      <c r="B20" s="23" t="s">
        <v>18</v>
      </c>
      <c r="C20" s="43">
        <v>464000</v>
      </c>
      <c r="D20" s="29">
        <v>-74000</v>
      </c>
      <c r="E20" s="7"/>
      <c r="F20" s="7">
        <v>0</v>
      </c>
      <c r="G20" s="57"/>
      <c r="H20" s="57">
        <v>0</v>
      </c>
      <c r="I20" s="57">
        <v>0</v>
      </c>
      <c r="J20" s="61">
        <f t="shared" si="1"/>
        <v>0</v>
      </c>
      <c r="K20" s="15"/>
    </row>
    <row r="21" spans="2:11" s="9" customFormat="1" ht="14.25" customHeight="1">
      <c r="B21" s="23" t="s">
        <v>19</v>
      </c>
      <c r="C21" s="43">
        <v>1050000</v>
      </c>
      <c r="D21" s="30"/>
      <c r="E21" s="7"/>
      <c r="F21" s="7">
        <v>0</v>
      </c>
      <c r="G21" s="57"/>
      <c r="H21" s="57">
        <v>0</v>
      </c>
      <c r="I21" s="57">
        <v>0</v>
      </c>
      <c r="J21" s="61">
        <f t="shared" si="1"/>
        <v>0</v>
      </c>
      <c r="K21" s="15"/>
    </row>
    <row r="22" spans="2:11" s="9" customFormat="1" ht="25.5" customHeight="1">
      <c r="B22" s="23" t="s">
        <v>20</v>
      </c>
      <c r="C22" s="43">
        <v>2004000</v>
      </c>
      <c r="D22" s="29"/>
      <c r="E22" s="7"/>
      <c r="F22" s="7">
        <v>0</v>
      </c>
      <c r="G22" s="57">
        <v>61218.77</v>
      </c>
      <c r="H22" s="57">
        <v>44207.24</v>
      </c>
      <c r="I22" s="57">
        <v>61111.64</v>
      </c>
      <c r="J22" s="61">
        <f t="shared" si="1"/>
        <v>166537.65</v>
      </c>
      <c r="K22" s="15"/>
    </row>
    <row r="23" spans="2:11" s="9" customFormat="1" ht="14.25" customHeight="1">
      <c r="B23" s="23" t="s">
        <v>21</v>
      </c>
      <c r="C23" s="43">
        <v>1050000</v>
      </c>
      <c r="D23" s="34">
        <v>-50000</v>
      </c>
      <c r="E23" s="7"/>
      <c r="F23" s="7">
        <v>0</v>
      </c>
      <c r="G23" s="57">
        <v>29950</v>
      </c>
      <c r="H23" s="57">
        <v>28400</v>
      </c>
      <c r="I23" s="57">
        <v>0</v>
      </c>
      <c r="J23" s="61">
        <f t="shared" si="1"/>
        <v>58350</v>
      </c>
      <c r="K23" s="15"/>
    </row>
    <row r="24" spans="2:11" s="9" customFormat="1" ht="14.25" customHeight="1">
      <c r="B24" s="23" t="s">
        <v>22</v>
      </c>
      <c r="C24" s="43">
        <v>1080000</v>
      </c>
      <c r="D24" s="34">
        <v>414000</v>
      </c>
      <c r="E24" s="7"/>
      <c r="F24" s="7">
        <v>0</v>
      </c>
      <c r="G24" s="57">
        <v>179133.8</v>
      </c>
      <c r="H24" s="57">
        <v>46000</v>
      </c>
      <c r="I24" s="57">
        <v>168329.40000000002</v>
      </c>
      <c r="J24" s="61">
        <f t="shared" si="1"/>
        <v>393463.2</v>
      </c>
      <c r="K24" s="15"/>
    </row>
    <row r="25" spans="2:11" s="6" customFormat="1" ht="14.25" customHeight="1">
      <c r="B25" s="21" t="s">
        <v>23</v>
      </c>
      <c r="C25" s="22">
        <f>+C26+C27+C28+C29+C30+C31+C32+C33+C34</f>
        <v>9230000</v>
      </c>
      <c r="D25" s="22">
        <f t="shared" ref="D25:G25" si="2">+D26+D27+D28+D29+D30+D31+D32+D33+D34</f>
        <v>305200</v>
      </c>
      <c r="E25" s="22">
        <f t="shared" si="2"/>
        <v>0</v>
      </c>
      <c r="F25" s="22">
        <f t="shared" si="2"/>
        <v>0</v>
      </c>
      <c r="G25" s="22">
        <f t="shared" si="2"/>
        <v>1401219.17</v>
      </c>
      <c r="H25" s="22">
        <f>+H26+H27+H28+H29+H30+H31+H32+H33+H34</f>
        <v>506893.73000000004</v>
      </c>
      <c r="I25" s="22">
        <v>145593.5</v>
      </c>
      <c r="J25" s="41">
        <f t="shared" si="1"/>
        <v>2053706.4</v>
      </c>
      <c r="K25" s="75"/>
    </row>
    <row r="26" spans="2:11" s="9" customFormat="1" ht="14.25" customHeight="1">
      <c r="B26" s="23" t="s">
        <v>24</v>
      </c>
      <c r="C26" s="43">
        <v>610000</v>
      </c>
      <c r="D26" s="24"/>
      <c r="E26" s="7"/>
      <c r="F26" s="8">
        <v>0</v>
      </c>
      <c r="G26" s="58">
        <v>83246.5</v>
      </c>
      <c r="H26" s="58">
        <v>75707.200000000012</v>
      </c>
      <c r="I26" s="58">
        <v>11280</v>
      </c>
      <c r="J26" s="61">
        <f t="shared" si="1"/>
        <v>170233.7</v>
      </c>
      <c r="K26" s="15"/>
    </row>
    <row r="27" spans="2:11" s="9" customFormat="1" ht="14.25" customHeight="1">
      <c r="B27" s="23" t="s">
        <v>25</v>
      </c>
      <c r="C27" s="43">
        <v>550000</v>
      </c>
      <c r="D27" s="24">
        <v>-334500</v>
      </c>
      <c r="E27" s="7"/>
      <c r="F27" s="8">
        <v>0</v>
      </c>
      <c r="G27" s="58"/>
      <c r="H27" s="58">
        <v>274.39999999999998</v>
      </c>
      <c r="I27" s="58">
        <v>21063</v>
      </c>
      <c r="J27" s="61">
        <f t="shared" si="1"/>
        <v>21337.4</v>
      </c>
      <c r="K27" s="15"/>
    </row>
    <row r="28" spans="2:11" s="9" customFormat="1" ht="14.25" customHeight="1">
      <c r="B28" s="23" t="s">
        <v>26</v>
      </c>
      <c r="C28" s="43">
        <v>950000</v>
      </c>
      <c r="D28" s="24">
        <v>90000</v>
      </c>
      <c r="E28" s="7"/>
      <c r="F28" s="8"/>
      <c r="G28" s="58"/>
      <c r="H28" s="58">
        <v>271354.53999999998</v>
      </c>
      <c r="I28" s="58">
        <v>0</v>
      </c>
      <c r="J28" s="61">
        <f t="shared" si="1"/>
        <v>271354.53999999998</v>
      </c>
      <c r="K28" s="15"/>
    </row>
    <row r="29" spans="2:11" s="9" customFormat="1" ht="14.25" customHeight="1">
      <c r="B29" s="23" t="s">
        <v>27</v>
      </c>
      <c r="C29" s="43">
        <v>30000</v>
      </c>
      <c r="D29" s="24"/>
      <c r="E29" s="7"/>
      <c r="F29" s="8">
        <v>0</v>
      </c>
      <c r="G29" s="58"/>
      <c r="H29" s="58"/>
      <c r="I29" s="58">
        <v>0</v>
      </c>
      <c r="J29" s="61">
        <f t="shared" si="1"/>
        <v>0</v>
      </c>
      <c r="K29" s="15"/>
    </row>
    <row r="30" spans="2:11" s="9" customFormat="1" ht="14.25" customHeight="1">
      <c r="B30" s="23" t="s">
        <v>28</v>
      </c>
      <c r="C30" s="43">
        <v>245000</v>
      </c>
      <c r="D30" s="24">
        <v>5500</v>
      </c>
      <c r="E30" s="7"/>
      <c r="F30" s="8">
        <v>0</v>
      </c>
      <c r="G30" s="58">
        <v>21000</v>
      </c>
      <c r="H30" s="58">
        <v>885.88000000000102</v>
      </c>
      <c r="I30" s="58"/>
      <c r="J30" s="61">
        <f t="shared" si="1"/>
        <v>21885.88</v>
      </c>
      <c r="K30" s="15"/>
    </row>
    <row r="31" spans="2:11" s="9" customFormat="1" ht="14.25" customHeight="1">
      <c r="B31" s="23" t="s">
        <v>29</v>
      </c>
      <c r="C31" s="43">
        <v>430000</v>
      </c>
      <c r="D31" s="24">
        <v>-136500</v>
      </c>
      <c r="E31" s="7"/>
      <c r="F31" s="8">
        <v>0</v>
      </c>
      <c r="G31" s="58">
        <v>7670</v>
      </c>
      <c r="H31" s="58">
        <v>38035.99</v>
      </c>
      <c r="I31" s="58">
        <v>0</v>
      </c>
      <c r="J31" s="61">
        <f t="shared" si="1"/>
        <v>45705.99</v>
      </c>
      <c r="K31" s="15"/>
    </row>
    <row r="32" spans="2:11" s="9" customFormat="1" ht="14.25" customHeight="1">
      <c r="B32" s="23" t="s">
        <v>30</v>
      </c>
      <c r="C32" s="43">
        <v>4220000</v>
      </c>
      <c r="D32" s="24">
        <v>300000</v>
      </c>
      <c r="E32" s="7"/>
      <c r="F32" s="8">
        <v>0</v>
      </c>
      <c r="G32" s="58">
        <v>976449.84</v>
      </c>
      <c r="H32" s="58">
        <v>0</v>
      </c>
      <c r="I32" s="58">
        <v>0</v>
      </c>
      <c r="J32" s="61">
        <f t="shared" si="1"/>
        <v>976449.84</v>
      </c>
      <c r="K32" s="15"/>
    </row>
    <row r="33" spans="2:11" s="9" customFormat="1" ht="25.5" customHeight="1">
      <c r="B33" s="23" t="s">
        <v>31</v>
      </c>
      <c r="C33" s="27"/>
      <c r="D33" s="24"/>
      <c r="E33" s="7"/>
      <c r="F33" s="8">
        <v>0</v>
      </c>
      <c r="G33" s="58"/>
      <c r="H33" s="58">
        <v>0</v>
      </c>
      <c r="I33" s="58">
        <v>0</v>
      </c>
      <c r="J33" s="61">
        <f t="shared" si="1"/>
        <v>0</v>
      </c>
      <c r="K33" s="15"/>
    </row>
    <row r="34" spans="2:11" s="9" customFormat="1" ht="14.25" customHeight="1">
      <c r="B34" s="23" t="s">
        <v>32</v>
      </c>
      <c r="C34" s="43">
        <v>2195000</v>
      </c>
      <c r="D34" s="24">
        <v>380700</v>
      </c>
      <c r="E34" s="7"/>
      <c r="F34" s="8"/>
      <c r="G34" s="58">
        <v>312852.83</v>
      </c>
      <c r="H34" s="58">
        <v>120635.72000000003</v>
      </c>
      <c r="I34" s="58">
        <v>113250.5</v>
      </c>
      <c r="J34" s="61">
        <f t="shared" si="1"/>
        <v>546739.05000000005</v>
      </c>
      <c r="K34" s="15"/>
    </row>
    <row r="35" spans="2:11" s="6" customFormat="1" ht="14.25" customHeight="1">
      <c r="B35" s="21" t="s">
        <v>33</v>
      </c>
      <c r="C35" s="22">
        <f>+C36+C37+C38+C39+C40+C41+C42</f>
        <v>90000</v>
      </c>
      <c r="D35" s="22">
        <f t="shared" ref="D35:E35" si="3">+D36+D37+D38+D39+D40+D41+D42</f>
        <v>0</v>
      </c>
      <c r="E35" s="22">
        <f t="shared" si="3"/>
        <v>0</v>
      </c>
      <c r="F35" s="22">
        <f>+F36+F37+F38+F39+F40+F41+F42</f>
        <v>0</v>
      </c>
      <c r="G35" s="22">
        <f t="shared" ref="G35:H35" si="4">+G36+G37+G38+G39+G40+G41+G42</f>
        <v>0</v>
      </c>
      <c r="H35" s="22">
        <f t="shared" si="4"/>
        <v>0</v>
      </c>
      <c r="I35" s="22">
        <v>0</v>
      </c>
      <c r="J35" s="22">
        <v>0</v>
      </c>
      <c r="K35" s="75"/>
    </row>
    <row r="36" spans="2:11" s="9" customFormat="1" ht="14.25" customHeight="1">
      <c r="B36" s="23" t="s">
        <v>34</v>
      </c>
      <c r="C36" s="43">
        <v>90000</v>
      </c>
      <c r="D36" s="33"/>
      <c r="E36" s="7"/>
      <c r="F36" s="8"/>
      <c r="G36" s="58"/>
      <c r="H36" s="58">
        <v>0</v>
      </c>
      <c r="I36" s="58"/>
      <c r="J36" s="41">
        <f t="shared" si="1"/>
        <v>0</v>
      </c>
      <c r="K36" s="15"/>
    </row>
    <row r="37" spans="2:11" s="9" customFormat="1" ht="14.25" customHeight="1">
      <c r="B37" s="23" t="s">
        <v>35</v>
      </c>
      <c r="C37" s="26"/>
      <c r="D37" s="24"/>
      <c r="E37" s="7"/>
      <c r="F37" s="8"/>
      <c r="G37" s="58"/>
      <c r="H37" s="58">
        <v>0</v>
      </c>
      <c r="I37" s="58"/>
      <c r="J37" s="41">
        <f t="shared" si="1"/>
        <v>0</v>
      </c>
      <c r="K37" s="15"/>
    </row>
    <row r="38" spans="2:11" s="9" customFormat="1" ht="14.25" customHeight="1">
      <c r="B38" s="23" t="s">
        <v>36</v>
      </c>
      <c r="C38" s="26"/>
      <c r="D38" s="24"/>
      <c r="E38" s="7"/>
      <c r="F38" s="8"/>
      <c r="G38" s="58"/>
      <c r="H38" s="58">
        <v>0</v>
      </c>
      <c r="I38" s="58"/>
      <c r="J38" s="41">
        <f t="shared" si="1"/>
        <v>0</v>
      </c>
      <c r="K38" s="15"/>
    </row>
    <row r="39" spans="2:11" s="9" customFormat="1" ht="14.25" customHeight="1">
      <c r="B39" s="23" t="s">
        <v>37</v>
      </c>
      <c r="C39" s="26"/>
      <c r="D39" s="24"/>
      <c r="E39" s="7"/>
      <c r="F39" s="8"/>
      <c r="G39" s="58"/>
      <c r="H39" s="58">
        <v>0</v>
      </c>
      <c r="I39" s="58"/>
      <c r="J39" s="41">
        <f t="shared" si="1"/>
        <v>0</v>
      </c>
      <c r="K39" s="15"/>
    </row>
    <row r="40" spans="2:11" s="9" customFormat="1" ht="14.25" customHeight="1">
      <c r="B40" s="23" t="s">
        <v>38</v>
      </c>
      <c r="C40" s="26"/>
      <c r="D40" s="24"/>
      <c r="E40" s="7"/>
      <c r="F40" s="8"/>
      <c r="G40" s="58"/>
      <c r="H40" s="58">
        <v>0</v>
      </c>
      <c r="I40" s="58"/>
      <c r="J40" s="41">
        <f t="shared" si="1"/>
        <v>0</v>
      </c>
      <c r="K40" s="15"/>
    </row>
    <row r="41" spans="2:11" s="9" customFormat="1" ht="14.25" customHeight="1">
      <c r="B41" s="23" t="s">
        <v>39</v>
      </c>
      <c r="C41" s="26"/>
      <c r="D41" s="24"/>
      <c r="E41" s="7"/>
      <c r="F41" s="8"/>
      <c r="G41" s="58"/>
      <c r="H41" s="58">
        <v>0</v>
      </c>
      <c r="I41" s="58"/>
      <c r="J41" s="41">
        <f t="shared" si="1"/>
        <v>0</v>
      </c>
      <c r="K41" s="15"/>
    </row>
    <row r="42" spans="2:11" s="9" customFormat="1" ht="14.25" customHeight="1">
      <c r="B42" s="23" t="s">
        <v>40</v>
      </c>
      <c r="C42" s="26"/>
      <c r="D42" s="24"/>
      <c r="E42" s="7"/>
      <c r="F42" s="8"/>
      <c r="G42" s="58"/>
      <c r="H42" s="58">
        <v>0</v>
      </c>
      <c r="I42" s="58"/>
      <c r="J42" s="41">
        <f t="shared" si="1"/>
        <v>0</v>
      </c>
      <c r="K42" s="15"/>
    </row>
    <row r="43" spans="2:11" s="6" customFormat="1" ht="14.25" customHeight="1">
      <c r="B43" s="21" t="s">
        <v>41</v>
      </c>
      <c r="C43" s="26"/>
      <c r="D43" s="24"/>
      <c r="E43" s="5"/>
      <c r="F43" s="12"/>
      <c r="G43" s="59"/>
      <c r="H43" s="59">
        <v>0</v>
      </c>
      <c r="I43" s="59"/>
      <c r="J43" s="41">
        <f t="shared" si="1"/>
        <v>0</v>
      </c>
      <c r="K43" s="75"/>
    </row>
    <row r="44" spans="2:11" s="9" customFormat="1" ht="14.25" customHeight="1">
      <c r="B44" s="23" t="s">
        <v>42</v>
      </c>
      <c r="C44" s="26"/>
      <c r="D44" s="24"/>
      <c r="E44" s="7"/>
      <c r="F44" s="8"/>
      <c r="G44" s="58"/>
      <c r="H44" s="58">
        <v>0</v>
      </c>
      <c r="I44" s="58"/>
      <c r="J44" s="41">
        <f t="shared" si="1"/>
        <v>0</v>
      </c>
      <c r="K44" s="15"/>
    </row>
    <row r="45" spans="2:11" s="9" customFormat="1" ht="14.25" customHeight="1">
      <c r="B45" s="23" t="s">
        <v>43</v>
      </c>
      <c r="C45" s="26"/>
      <c r="D45" s="24"/>
      <c r="E45" s="7"/>
      <c r="F45" s="8"/>
      <c r="G45" s="58"/>
      <c r="H45" s="58">
        <v>0</v>
      </c>
      <c r="I45" s="58"/>
      <c r="J45" s="41">
        <f t="shared" si="1"/>
        <v>0</v>
      </c>
      <c r="K45" s="15"/>
    </row>
    <row r="46" spans="2:11" s="9" customFormat="1" ht="14.25" customHeight="1">
      <c r="B46" s="23" t="s">
        <v>44</v>
      </c>
      <c r="C46" s="26"/>
      <c r="D46" s="24"/>
      <c r="E46" s="7"/>
      <c r="F46" s="8"/>
      <c r="G46" s="58"/>
      <c r="H46" s="58">
        <v>0</v>
      </c>
      <c r="I46" s="58"/>
      <c r="J46" s="41">
        <f t="shared" si="1"/>
        <v>0</v>
      </c>
      <c r="K46" s="15"/>
    </row>
    <row r="47" spans="2:11" s="9" customFormat="1" ht="14.25" customHeight="1">
      <c r="B47" s="23" t="s">
        <v>45</v>
      </c>
      <c r="C47" s="26"/>
      <c r="D47" s="24"/>
      <c r="E47" s="7"/>
      <c r="F47" s="8"/>
      <c r="G47" s="58"/>
      <c r="H47" s="58">
        <v>0</v>
      </c>
      <c r="I47" s="58"/>
      <c r="J47" s="41">
        <f t="shared" si="1"/>
        <v>0</v>
      </c>
      <c r="K47" s="15"/>
    </row>
    <row r="48" spans="2:11" s="9" customFormat="1" ht="14.25" customHeight="1">
      <c r="B48" s="23" t="s">
        <v>46</v>
      </c>
      <c r="C48" s="26"/>
      <c r="D48" s="24"/>
      <c r="E48" s="7"/>
      <c r="F48" s="8"/>
      <c r="G48" s="58"/>
      <c r="H48" s="58">
        <v>0</v>
      </c>
      <c r="I48" s="58"/>
      <c r="J48" s="41">
        <f t="shared" si="1"/>
        <v>0</v>
      </c>
      <c r="K48" s="15"/>
    </row>
    <row r="49" spans="2:11" s="9" customFormat="1" ht="14.25" customHeight="1">
      <c r="B49" s="23" t="s">
        <v>47</v>
      </c>
      <c r="C49" s="26"/>
      <c r="D49" s="24"/>
      <c r="E49" s="7"/>
      <c r="F49" s="8"/>
      <c r="G49" s="58"/>
      <c r="H49" s="58">
        <v>0</v>
      </c>
      <c r="I49" s="58"/>
      <c r="J49" s="41">
        <f t="shared" si="1"/>
        <v>0</v>
      </c>
      <c r="K49" s="15"/>
    </row>
    <row r="50" spans="2:11" s="9" customFormat="1" ht="14.25" customHeight="1">
      <c r="B50" s="23" t="s">
        <v>48</v>
      </c>
      <c r="C50" s="26"/>
      <c r="D50" s="24"/>
      <c r="E50" s="7"/>
      <c r="F50" s="8"/>
      <c r="G50" s="58"/>
      <c r="H50" s="58">
        <v>0</v>
      </c>
      <c r="I50" s="58"/>
      <c r="J50" s="41">
        <f t="shared" si="1"/>
        <v>0</v>
      </c>
      <c r="K50" s="15"/>
    </row>
    <row r="51" spans="2:11" s="6" customFormat="1" ht="14.25" customHeight="1">
      <c r="B51" s="21" t="s">
        <v>49</v>
      </c>
      <c r="C51" s="22">
        <f>+C59+C56+C55+C53+C52</f>
        <v>5146617</v>
      </c>
      <c r="D51" s="22">
        <f>+D59+D56+D55+D53+D52</f>
        <v>147000</v>
      </c>
      <c r="E51" s="22">
        <f t="shared" ref="E51:H51" si="5">+E59+E56+E55+E53+E52</f>
        <v>0</v>
      </c>
      <c r="F51" s="22">
        <f t="shared" si="5"/>
        <v>0</v>
      </c>
      <c r="G51" s="22">
        <f t="shared" si="5"/>
        <v>0</v>
      </c>
      <c r="H51" s="22">
        <f t="shared" si="5"/>
        <v>127788.97</v>
      </c>
      <c r="I51" s="72"/>
      <c r="J51" s="41">
        <f t="shared" si="1"/>
        <v>127788.97</v>
      </c>
      <c r="K51" s="75"/>
    </row>
    <row r="52" spans="2:11" s="9" customFormat="1" ht="14.25" customHeight="1">
      <c r="B52" s="23" t="s">
        <v>50</v>
      </c>
      <c r="C52" s="43">
        <v>2850000</v>
      </c>
      <c r="D52" s="24">
        <v>377000</v>
      </c>
      <c r="E52" s="7"/>
      <c r="F52" s="8"/>
      <c r="G52" s="58"/>
      <c r="H52" s="58">
        <v>109704.97</v>
      </c>
      <c r="I52" s="58"/>
      <c r="J52" s="61">
        <f t="shared" si="1"/>
        <v>109704.97</v>
      </c>
      <c r="K52" s="15"/>
    </row>
    <row r="53" spans="2:11" s="9" customFormat="1" ht="14.25" customHeight="1">
      <c r="B53" s="23" t="s">
        <v>51</v>
      </c>
      <c r="C53" s="43">
        <v>100000</v>
      </c>
      <c r="D53" s="24">
        <v>-50000</v>
      </c>
      <c r="E53" s="7"/>
      <c r="F53" s="8"/>
      <c r="G53" s="58"/>
      <c r="H53" s="58">
        <v>0</v>
      </c>
      <c r="I53" s="58"/>
      <c r="J53" s="41">
        <f t="shared" si="1"/>
        <v>0</v>
      </c>
      <c r="K53" s="15"/>
    </row>
    <row r="54" spans="2:11" s="9" customFormat="1" ht="14.25" customHeight="1">
      <c r="B54" s="23" t="s">
        <v>52</v>
      </c>
      <c r="C54" s="26" t="s">
        <v>88</v>
      </c>
      <c r="D54" s="24"/>
      <c r="E54" s="7"/>
      <c r="F54" s="8"/>
      <c r="G54" s="58"/>
      <c r="H54" s="58">
        <v>0</v>
      </c>
      <c r="I54" s="58"/>
      <c r="J54" s="61">
        <f t="shared" si="1"/>
        <v>0</v>
      </c>
      <c r="K54" s="15"/>
    </row>
    <row r="55" spans="2:11" s="9" customFormat="1" ht="14.25" customHeight="1">
      <c r="B55" s="23" t="s">
        <v>53</v>
      </c>
      <c r="C55" s="43">
        <v>1286617</v>
      </c>
      <c r="D55" s="24">
        <v>-50000</v>
      </c>
      <c r="E55" s="7"/>
      <c r="F55" s="8"/>
      <c r="G55" s="58"/>
      <c r="H55" s="58">
        <v>12852</v>
      </c>
      <c r="I55" s="58"/>
      <c r="J55" s="61">
        <f t="shared" si="1"/>
        <v>12852</v>
      </c>
      <c r="K55" s="15"/>
    </row>
    <row r="56" spans="2:11" s="9" customFormat="1" ht="14.25" customHeight="1">
      <c r="B56" s="23" t="s">
        <v>54</v>
      </c>
      <c r="C56" s="43">
        <v>410000</v>
      </c>
      <c r="D56" s="24">
        <v>370000</v>
      </c>
      <c r="E56" s="7"/>
      <c r="F56" s="8"/>
      <c r="G56" s="58"/>
      <c r="H56" s="58">
        <v>5232</v>
      </c>
      <c r="I56" s="58"/>
      <c r="J56" s="61">
        <f t="shared" si="1"/>
        <v>5232</v>
      </c>
      <c r="K56" s="15"/>
    </row>
    <row r="57" spans="2:11" s="9" customFormat="1" ht="14.25" customHeight="1">
      <c r="B57" s="23" t="s">
        <v>55</v>
      </c>
      <c r="C57" s="27"/>
      <c r="D57" s="24"/>
      <c r="E57" s="7"/>
      <c r="F57" s="8"/>
      <c r="G57" s="58"/>
      <c r="H57" s="58">
        <v>0</v>
      </c>
      <c r="I57" s="58"/>
      <c r="J57" s="61">
        <f t="shared" si="1"/>
        <v>0</v>
      </c>
      <c r="K57" s="15"/>
    </row>
    <row r="58" spans="2:11" s="9" customFormat="1" ht="14.25" customHeight="1">
      <c r="B58" s="23" t="s">
        <v>56</v>
      </c>
      <c r="C58" s="26"/>
      <c r="D58" s="24"/>
      <c r="E58" s="7"/>
      <c r="F58" s="8"/>
      <c r="G58" s="58"/>
      <c r="H58" s="58">
        <v>0</v>
      </c>
      <c r="I58" s="58"/>
      <c r="J58" s="41">
        <f t="shared" si="1"/>
        <v>0</v>
      </c>
      <c r="K58" s="15"/>
    </row>
    <row r="59" spans="2:11" s="9" customFormat="1" ht="14.25" customHeight="1">
      <c r="B59" s="23" t="s">
        <v>57</v>
      </c>
      <c r="C59" s="43">
        <v>500000</v>
      </c>
      <c r="D59" s="24">
        <v>-500000</v>
      </c>
      <c r="E59" s="7"/>
      <c r="F59" s="8"/>
      <c r="G59" s="58"/>
      <c r="H59" s="58">
        <v>0</v>
      </c>
      <c r="I59" s="58"/>
      <c r="J59" s="41">
        <f t="shared" si="1"/>
        <v>0</v>
      </c>
      <c r="K59" s="15"/>
    </row>
    <row r="60" spans="2:11" s="9" customFormat="1" ht="14.25" customHeight="1">
      <c r="B60" s="23" t="s">
        <v>58</v>
      </c>
      <c r="C60" s="25"/>
      <c r="D60" s="24"/>
      <c r="E60" s="7"/>
      <c r="F60" s="8"/>
      <c r="G60" s="58"/>
      <c r="H60" s="58">
        <v>0</v>
      </c>
      <c r="I60" s="58"/>
      <c r="J60" s="41">
        <f t="shared" si="1"/>
        <v>0</v>
      </c>
      <c r="K60" s="15"/>
    </row>
    <row r="61" spans="2:11" s="6" customFormat="1" ht="14.25" customHeight="1">
      <c r="B61" s="21" t="s">
        <v>59</v>
      </c>
      <c r="C61" s="62">
        <f>+C62+C63+C64+C65</f>
        <v>0</v>
      </c>
      <c r="D61" s="62">
        <f t="shared" ref="D61:H61" si="6">+D62+D63+D64+D65</f>
        <v>0</v>
      </c>
      <c r="E61" s="62">
        <f t="shared" si="6"/>
        <v>0</v>
      </c>
      <c r="F61" s="62">
        <f t="shared" si="6"/>
        <v>0</v>
      </c>
      <c r="G61" s="62">
        <f t="shared" si="6"/>
        <v>0</v>
      </c>
      <c r="H61" s="62">
        <f t="shared" si="6"/>
        <v>0</v>
      </c>
      <c r="I61" s="62"/>
      <c r="J61" s="41">
        <f t="shared" si="1"/>
        <v>0</v>
      </c>
      <c r="K61" s="75"/>
    </row>
    <row r="62" spans="2:11" s="9" customFormat="1" ht="14.25" customHeight="1">
      <c r="B62" s="23" t="s">
        <v>60</v>
      </c>
      <c r="C62" s="26"/>
      <c r="D62" s="24"/>
      <c r="E62" s="7"/>
      <c r="F62" s="8"/>
      <c r="G62" s="58"/>
      <c r="H62" s="58">
        <v>0</v>
      </c>
      <c r="I62" s="58"/>
      <c r="J62" s="41">
        <f t="shared" si="1"/>
        <v>0</v>
      </c>
      <c r="K62" s="15"/>
    </row>
    <row r="63" spans="2:11" s="9" customFormat="1" ht="14.25" customHeight="1">
      <c r="B63" s="23" t="s">
        <v>61</v>
      </c>
      <c r="C63" s="26"/>
      <c r="D63" s="24"/>
      <c r="E63" s="7"/>
      <c r="F63" s="8"/>
      <c r="G63" s="58"/>
      <c r="H63" s="58">
        <v>0</v>
      </c>
      <c r="I63" s="58"/>
      <c r="J63" s="41">
        <f t="shared" si="1"/>
        <v>0</v>
      </c>
      <c r="K63" s="15"/>
    </row>
    <row r="64" spans="2:11" s="9" customFormat="1" ht="14.25" customHeight="1">
      <c r="B64" s="23" t="s">
        <v>62</v>
      </c>
      <c r="C64" s="26"/>
      <c r="D64" s="24"/>
      <c r="E64" s="7"/>
      <c r="F64" s="8"/>
      <c r="G64" s="58"/>
      <c r="H64" s="58">
        <v>0</v>
      </c>
      <c r="I64" s="58"/>
      <c r="J64" s="41">
        <f t="shared" si="1"/>
        <v>0</v>
      </c>
      <c r="K64" s="15"/>
    </row>
    <row r="65" spans="2:11" s="9" customFormat="1" ht="25.5" customHeight="1">
      <c r="B65" s="23" t="s">
        <v>63</v>
      </c>
      <c r="C65" s="26"/>
      <c r="D65" s="24"/>
      <c r="E65" s="7"/>
      <c r="F65" s="8"/>
      <c r="G65" s="58"/>
      <c r="H65" s="58">
        <v>0</v>
      </c>
      <c r="I65" s="58"/>
      <c r="J65" s="41">
        <f t="shared" si="1"/>
        <v>0</v>
      </c>
      <c r="K65" s="15"/>
    </row>
    <row r="66" spans="2:11" s="6" customFormat="1" ht="14.25" customHeight="1">
      <c r="B66" s="21" t="s">
        <v>64</v>
      </c>
      <c r="C66" s="62">
        <f>+C67+C68</f>
        <v>0</v>
      </c>
      <c r="D66" s="62">
        <f t="shared" ref="D66:F66" si="7">+D67+D68</f>
        <v>0</v>
      </c>
      <c r="E66" s="62">
        <f t="shared" si="7"/>
        <v>0</v>
      </c>
      <c r="F66" s="62">
        <f t="shared" si="7"/>
        <v>0</v>
      </c>
      <c r="G66" s="32">
        <v>0</v>
      </c>
      <c r="H66" s="63">
        <v>0</v>
      </c>
      <c r="I66" s="63"/>
      <c r="J66" s="41">
        <f t="shared" si="1"/>
        <v>0</v>
      </c>
      <c r="K66" s="75"/>
    </row>
    <row r="67" spans="2:11" s="9" customFormat="1" ht="14.25" customHeight="1">
      <c r="B67" s="23" t="s">
        <v>65</v>
      </c>
      <c r="C67" s="26"/>
      <c r="D67" s="24"/>
      <c r="E67" s="7"/>
      <c r="F67" s="8"/>
      <c r="G67" s="58"/>
      <c r="H67" s="58">
        <v>0</v>
      </c>
      <c r="I67" s="58"/>
      <c r="J67" s="41">
        <f t="shared" si="1"/>
        <v>0</v>
      </c>
      <c r="K67" s="15"/>
    </row>
    <row r="68" spans="2:11" s="9" customFormat="1" ht="14.25" customHeight="1">
      <c r="B68" s="23" t="s">
        <v>66</v>
      </c>
      <c r="C68" s="26"/>
      <c r="D68" s="24"/>
      <c r="E68" s="7"/>
      <c r="F68" s="8"/>
      <c r="G68" s="58"/>
      <c r="H68" s="58">
        <v>0</v>
      </c>
      <c r="I68" s="58"/>
      <c r="J68" s="41">
        <f t="shared" si="1"/>
        <v>0</v>
      </c>
      <c r="K68" s="15"/>
    </row>
    <row r="69" spans="2:11" s="9" customFormat="1" ht="14.25" customHeight="1">
      <c r="B69" s="21" t="s">
        <v>67</v>
      </c>
      <c r="C69" s="62">
        <f>+C70+C71+C72</f>
        <v>0</v>
      </c>
      <c r="D69" s="62">
        <f t="shared" ref="D69:F69" si="8">+D70+D71+D72</f>
        <v>0</v>
      </c>
      <c r="E69" s="62">
        <f t="shared" si="8"/>
        <v>0</v>
      </c>
      <c r="F69" s="62">
        <f t="shared" si="8"/>
        <v>0</v>
      </c>
      <c r="G69" s="32">
        <v>0</v>
      </c>
      <c r="H69" s="63">
        <v>0</v>
      </c>
      <c r="I69" s="63"/>
      <c r="J69" s="41">
        <f t="shared" si="1"/>
        <v>0</v>
      </c>
      <c r="K69" s="15"/>
    </row>
    <row r="70" spans="2:11" s="9" customFormat="1" ht="14.25" customHeight="1">
      <c r="B70" s="23" t="s">
        <v>68</v>
      </c>
      <c r="C70" s="26"/>
      <c r="D70" s="24"/>
      <c r="E70" s="7"/>
      <c r="F70" s="8"/>
      <c r="G70" s="58"/>
      <c r="H70" s="58">
        <v>0</v>
      </c>
      <c r="I70" s="58"/>
      <c r="J70" s="41">
        <f t="shared" si="1"/>
        <v>0</v>
      </c>
      <c r="K70" s="15"/>
    </row>
    <row r="71" spans="2:11" s="9" customFormat="1" ht="14.25" customHeight="1">
      <c r="B71" s="23" t="s">
        <v>69</v>
      </c>
      <c r="C71" s="26"/>
      <c r="D71" s="24"/>
      <c r="E71" s="7"/>
      <c r="F71" s="8"/>
      <c r="G71" s="58"/>
      <c r="H71" s="58">
        <v>0</v>
      </c>
      <c r="I71" s="58"/>
      <c r="J71" s="41">
        <f t="shared" si="1"/>
        <v>0</v>
      </c>
      <c r="K71" s="15"/>
    </row>
    <row r="72" spans="2:11" s="9" customFormat="1" ht="14.25" customHeight="1">
      <c r="B72" s="23" t="s">
        <v>70</v>
      </c>
      <c r="C72" s="26"/>
      <c r="D72" s="24"/>
      <c r="E72" s="7"/>
      <c r="F72" s="8"/>
      <c r="G72" s="58"/>
      <c r="H72" s="58">
        <v>0</v>
      </c>
      <c r="I72" s="58"/>
      <c r="J72" s="41">
        <f t="shared" si="1"/>
        <v>0</v>
      </c>
      <c r="K72" s="15"/>
    </row>
    <row r="73" spans="2:11" s="6" customFormat="1" ht="14.25" customHeight="1">
      <c r="B73" s="21" t="s">
        <v>71</v>
      </c>
      <c r="C73" s="44">
        <f>+C9+C15+C25+C35+C51</f>
        <v>300247582</v>
      </c>
      <c r="D73" s="44">
        <f>+D9+D15+D25+D35+D51</f>
        <v>10189426.699999999</v>
      </c>
      <c r="E73" s="44">
        <f t="shared" ref="E73:H73" si="9">+E9+E15+E25+E35+E51</f>
        <v>898502.52</v>
      </c>
      <c r="F73" s="44">
        <f t="shared" si="9"/>
        <v>31745199.490000002</v>
      </c>
      <c r="G73" s="44">
        <f t="shared" si="9"/>
        <v>22864897.490000002</v>
      </c>
      <c r="H73" s="44">
        <f t="shared" si="9"/>
        <v>17469805.219999999</v>
      </c>
      <c r="I73" s="73">
        <v>20429534.119999994</v>
      </c>
      <c r="J73" s="41">
        <f t="shared" si="1"/>
        <v>93407938.839999989</v>
      </c>
      <c r="K73" s="75"/>
    </row>
    <row r="74" spans="2:11" s="9" customFormat="1" ht="14.25" customHeight="1">
      <c r="B74" s="23"/>
      <c r="C74" s="26"/>
      <c r="D74" s="24"/>
      <c r="E74" s="13"/>
      <c r="F74" s="8"/>
      <c r="G74" s="58"/>
      <c r="H74" s="58">
        <v>0</v>
      </c>
      <c r="I74" s="58"/>
      <c r="J74" s="41">
        <f t="shared" ref="J74:J86" si="10">+E74+F74+G74+H74+I74</f>
        <v>0</v>
      </c>
      <c r="K74" s="15"/>
    </row>
    <row r="75" spans="2:11" s="9" customFormat="1" ht="14.25" customHeight="1">
      <c r="B75" s="21" t="s">
        <v>72</v>
      </c>
      <c r="C75" s="26"/>
      <c r="D75" s="35"/>
      <c r="E75" s="5"/>
      <c r="F75" s="8"/>
      <c r="G75" s="58"/>
      <c r="H75" s="58">
        <v>0</v>
      </c>
      <c r="I75" s="58"/>
      <c r="J75" s="41">
        <f t="shared" si="10"/>
        <v>0</v>
      </c>
      <c r="K75" s="15"/>
    </row>
    <row r="76" spans="2:11" s="9" customFormat="1" ht="14.25" customHeight="1">
      <c r="B76" s="21" t="s">
        <v>73</v>
      </c>
      <c r="C76" s="62">
        <f>+C77+C78</f>
        <v>0</v>
      </c>
      <c r="D76" s="62">
        <f t="shared" ref="D76:F76" si="11">+D77+D78</f>
        <v>0</v>
      </c>
      <c r="E76" s="62">
        <f t="shared" si="11"/>
        <v>0</v>
      </c>
      <c r="F76" s="62">
        <f t="shared" si="11"/>
        <v>0</v>
      </c>
      <c r="G76" s="32">
        <v>0</v>
      </c>
      <c r="H76" s="63">
        <v>0</v>
      </c>
      <c r="I76" s="63"/>
      <c r="J76" s="41">
        <f t="shared" si="10"/>
        <v>0</v>
      </c>
      <c r="K76" s="15"/>
    </row>
    <row r="77" spans="2:11" s="9" customFormat="1" ht="14.25" customHeight="1">
      <c r="B77" s="23" t="s">
        <v>74</v>
      </c>
      <c r="C77" s="26"/>
      <c r="D77" s="35"/>
      <c r="E77" s="7">
        <v>0</v>
      </c>
      <c r="F77" s="8"/>
      <c r="G77" s="58"/>
      <c r="H77" s="58">
        <v>0</v>
      </c>
      <c r="I77" s="58"/>
      <c r="J77" s="41">
        <f t="shared" si="10"/>
        <v>0</v>
      </c>
      <c r="K77" s="15"/>
    </row>
    <row r="78" spans="2:11" s="9" customFormat="1" ht="14.25" customHeight="1">
      <c r="B78" s="23" t="s">
        <v>75</v>
      </c>
      <c r="C78" s="26"/>
      <c r="D78" s="35"/>
      <c r="E78" s="7">
        <v>0</v>
      </c>
      <c r="F78" s="8"/>
      <c r="G78" s="58"/>
      <c r="H78" s="58">
        <v>0</v>
      </c>
      <c r="I78" s="58"/>
      <c r="J78" s="41">
        <f t="shared" si="10"/>
        <v>0</v>
      </c>
      <c r="K78" s="15"/>
    </row>
    <row r="79" spans="2:11" s="9" customFormat="1" ht="14.25" customHeight="1">
      <c r="B79" s="21" t="s">
        <v>76</v>
      </c>
      <c r="C79" s="62">
        <f>+C80+C81</f>
        <v>0</v>
      </c>
      <c r="D79" s="62">
        <f t="shared" ref="D79:F79" si="12">+D80+D81</f>
        <v>0</v>
      </c>
      <c r="E79" s="62">
        <f t="shared" si="12"/>
        <v>0</v>
      </c>
      <c r="F79" s="62">
        <f t="shared" si="12"/>
        <v>0</v>
      </c>
      <c r="G79" s="32">
        <v>0</v>
      </c>
      <c r="H79" s="63">
        <v>0</v>
      </c>
      <c r="I79" s="63"/>
      <c r="J79" s="41">
        <f t="shared" si="10"/>
        <v>0</v>
      </c>
      <c r="K79" s="15"/>
    </row>
    <row r="80" spans="2:11" s="9" customFormat="1" ht="14.25" customHeight="1">
      <c r="B80" s="23" t="s">
        <v>77</v>
      </c>
      <c r="C80" s="26"/>
      <c r="D80" s="35"/>
      <c r="E80" s="7">
        <v>0</v>
      </c>
      <c r="F80" s="8"/>
      <c r="G80" s="58"/>
      <c r="H80" s="58">
        <v>0</v>
      </c>
      <c r="I80" s="58"/>
      <c r="J80" s="41">
        <f t="shared" si="10"/>
        <v>0</v>
      </c>
      <c r="K80" s="15"/>
    </row>
    <row r="81" spans="2:13" s="9" customFormat="1" ht="14.25" customHeight="1">
      <c r="B81" s="23" t="s">
        <v>78</v>
      </c>
      <c r="C81" s="26"/>
      <c r="D81" s="35"/>
      <c r="E81" s="7">
        <v>0</v>
      </c>
      <c r="F81" s="8"/>
      <c r="G81" s="58"/>
      <c r="H81" s="58">
        <v>0</v>
      </c>
      <c r="I81" s="58"/>
      <c r="J81" s="41">
        <f t="shared" si="10"/>
        <v>0</v>
      </c>
      <c r="K81" s="15"/>
    </row>
    <row r="82" spans="2:13" s="9" customFormat="1" ht="14.25" customHeight="1">
      <c r="B82" s="21" t="s">
        <v>79</v>
      </c>
      <c r="C82" s="62">
        <f>+C83</f>
        <v>0</v>
      </c>
      <c r="D82" s="62">
        <f t="shared" ref="D82:F82" si="13">+D83</f>
        <v>0</v>
      </c>
      <c r="E82" s="62">
        <f t="shared" si="13"/>
        <v>0</v>
      </c>
      <c r="F82" s="62">
        <f t="shared" si="13"/>
        <v>0</v>
      </c>
      <c r="G82" s="32">
        <v>0</v>
      </c>
      <c r="H82" s="63">
        <v>0</v>
      </c>
      <c r="I82" s="63"/>
      <c r="J82" s="41">
        <f t="shared" si="10"/>
        <v>0</v>
      </c>
      <c r="K82" s="15"/>
    </row>
    <row r="83" spans="2:13" s="9" customFormat="1" ht="14.25" customHeight="1">
      <c r="B83" s="23" t="s">
        <v>80</v>
      </c>
      <c r="C83" s="26"/>
      <c r="D83" s="35"/>
      <c r="E83" s="7">
        <v>0</v>
      </c>
      <c r="F83" s="8"/>
      <c r="G83" s="58"/>
      <c r="H83" s="58">
        <v>0</v>
      </c>
      <c r="I83" s="58"/>
      <c r="J83" s="41">
        <f t="shared" si="10"/>
        <v>0</v>
      </c>
      <c r="K83" s="15"/>
      <c r="M83" s="15"/>
    </row>
    <row r="84" spans="2:13" s="9" customFormat="1" ht="14.25" customHeight="1">
      <c r="B84" s="21" t="s">
        <v>81</v>
      </c>
      <c r="C84" s="26"/>
      <c r="D84" s="36"/>
      <c r="E84" s="14">
        <v>0</v>
      </c>
      <c r="F84" s="8"/>
      <c r="G84" s="58"/>
      <c r="H84" s="58">
        <v>0</v>
      </c>
      <c r="I84" s="58"/>
      <c r="J84" s="41">
        <f t="shared" si="10"/>
        <v>0</v>
      </c>
      <c r="K84" s="15"/>
    </row>
    <row r="85" spans="2:13" s="9" customFormat="1" ht="14.25" customHeight="1" thickBot="1">
      <c r="B85" s="77"/>
      <c r="C85" s="78"/>
      <c r="D85" s="79"/>
      <c r="E85" s="80"/>
      <c r="F85" s="80"/>
      <c r="G85" s="60"/>
      <c r="H85" s="60">
        <v>0</v>
      </c>
      <c r="I85" s="60"/>
      <c r="J85" s="81">
        <f t="shared" si="10"/>
        <v>0</v>
      </c>
      <c r="K85" s="15"/>
    </row>
    <row r="86" spans="2:13" s="6" customFormat="1" ht="14.25" customHeight="1" thickBot="1">
      <c r="B86" s="82" t="s">
        <v>82</v>
      </c>
      <c r="C86" s="83">
        <f>+C73</f>
        <v>300247582</v>
      </c>
      <c r="D86" s="83">
        <f t="shared" ref="D86:I86" si="14">+D73</f>
        <v>10189426.699999999</v>
      </c>
      <c r="E86" s="83">
        <f t="shared" si="14"/>
        <v>898502.52</v>
      </c>
      <c r="F86" s="84">
        <f t="shared" si="14"/>
        <v>31745199.490000002</v>
      </c>
      <c r="G86" s="85">
        <f t="shared" si="14"/>
        <v>22864897.490000002</v>
      </c>
      <c r="H86" s="85">
        <f t="shared" si="14"/>
        <v>17469805.219999999</v>
      </c>
      <c r="I86" s="85">
        <f t="shared" si="14"/>
        <v>20429534.119999994</v>
      </c>
      <c r="J86" s="86">
        <f t="shared" si="10"/>
        <v>93407938.839999989</v>
      </c>
      <c r="K86" s="75"/>
    </row>
    <row r="87" spans="2:13" s="9" customFormat="1" ht="14.25" customHeight="1">
      <c r="B87" s="53" t="s">
        <v>83</v>
      </c>
      <c r="E87" s="15"/>
      <c r="F87" s="15"/>
      <c r="G87" s="15"/>
      <c r="H87" s="15"/>
      <c r="I87" s="15"/>
      <c r="K87" s="15"/>
    </row>
    <row r="88" spans="2:13" ht="14.25" customHeight="1">
      <c r="B88" s="54" t="s">
        <v>101</v>
      </c>
      <c r="D88" s="3"/>
      <c r="E88" s="70"/>
      <c r="F88" s="16"/>
      <c r="G88" s="64"/>
      <c r="H88" s="64"/>
      <c r="I88" s="64"/>
      <c r="J88" s="16"/>
    </row>
    <row r="89" spans="2:13" ht="14.25" customHeight="1">
      <c r="B89" s="54" t="s">
        <v>102</v>
      </c>
      <c r="J89" s="17"/>
    </row>
    <row r="90" spans="2:13" ht="14.25" customHeight="1">
      <c r="B90" s="54"/>
      <c r="J90" s="17"/>
    </row>
    <row r="91" spans="2:13" ht="14.25" customHeight="1">
      <c r="E91" s="18"/>
      <c r="J91" s="69"/>
    </row>
    <row r="92" spans="2:13" ht="14.25" customHeight="1">
      <c r="B92" s="50" t="s">
        <v>94</v>
      </c>
      <c r="C92" s="87" t="s">
        <v>95</v>
      </c>
      <c r="D92" s="87"/>
      <c r="E92" s="87"/>
      <c r="F92" s="87"/>
      <c r="G92" s="87"/>
      <c r="H92" s="87"/>
      <c r="I92" s="87"/>
      <c r="J92" s="87"/>
    </row>
    <row r="93" spans="2:13" s="52" customFormat="1" ht="14.25" customHeight="1">
      <c r="B93" s="51" t="s">
        <v>90</v>
      </c>
      <c r="C93" s="91" t="s">
        <v>92</v>
      </c>
      <c r="D93" s="91"/>
      <c r="E93" s="91"/>
      <c r="F93" s="91"/>
      <c r="G93" s="91"/>
      <c r="H93" s="91"/>
      <c r="I93" s="91"/>
      <c r="J93" s="91"/>
      <c r="K93" s="76"/>
    </row>
    <row r="94" spans="2:13" ht="14.25" customHeight="1">
      <c r="B94" s="50" t="s">
        <v>91</v>
      </c>
      <c r="C94" s="92" t="s">
        <v>93</v>
      </c>
      <c r="D94" s="92"/>
      <c r="E94" s="92"/>
      <c r="F94" s="92"/>
      <c r="G94" s="92"/>
      <c r="H94" s="92"/>
      <c r="I94" s="92"/>
      <c r="J94" s="92"/>
    </row>
    <row r="95" spans="2:13" ht="14.25" customHeight="1"/>
    <row r="96" spans="2:13" ht="14.25" customHeight="1"/>
    <row r="97" spans="2:10" ht="14.25" customHeight="1">
      <c r="B97" s="93" t="s">
        <v>96</v>
      </c>
      <c r="C97" s="93"/>
      <c r="D97" s="93"/>
      <c r="E97" s="93"/>
      <c r="F97" s="93"/>
      <c r="G97" s="93"/>
      <c r="H97" s="93"/>
      <c r="I97" s="93"/>
      <c r="J97" s="93"/>
    </row>
    <row r="98" spans="2:10">
      <c r="B98" s="93" t="s">
        <v>84</v>
      </c>
      <c r="C98" s="93"/>
      <c r="D98" s="93"/>
      <c r="E98" s="93"/>
      <c r="F98" s="93"/>
      <c r="G98" s="93"/>
      <c r="H98" s="93"/>
      <c r="I98" s="93"/>
      <c r="J98" s="93"/>
    </row>
    <row r="99" spans="2:10">
      <c r="B99" s="94" t="s">
        <v>85</v>
      </c>
      <c r="C99" s="94"/>
      <c r="D99" s="94"/>
      <c r="E99" s="94"/>
      <c r="F99" s="94"/>
      <c r="G99" s="94"/>
      <c r="H99" s="94"/>
      <c r="I99" s="94"/>
      <c r="J99" s="94"/>
    </row>
  </sheetData>
  <mergeCells count="11">
    <mergeCell ref="C93:J93"/>
    <mergeCell ref="C94:J94"/>
    <mergeCell ref="B97:J97"/>
    <mergeCell ref="B98:J98"/>
    <mergeCell ref="B99:J99"/>
    <mergeCell ref="C92:J92"/>
    <mergeCell ref="B1:J1"/>
    <mergeCell ref="B2:J2"/>
    <mergeCell ref="B3:J3"/>
    <mergeCell ref="B4:J4"/>
    <mergeCell ref="B5:J5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C1F8D-49DC-4C0A-B814-A59FB8E7A3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1E272F-8B0A-4E3D-B104-06995559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19F5C4-E7B3-4BF6-8EDC-47239DC6B1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ENERO - 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cp:lastPrinted>2022-03-03T16:55:31Z</cp:lastPrinted>
  <dcterms:created xsi:type="dcterms:W3CDTF">2021-11-01T15:54:56Z</dcterms:created>
  <dcterms:modified xsi:type="dcterms:W3CDTF">2022-06-09T15:56:53Z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